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Оказание услуг по медицинскому сопровождению мероприятий_23.12.2025\72_25\"/>
    </mc:Choice>
  </mc:AlternateContent>
  <xr:revisionPtr revIDLastSave="0" documentId="13_ncr:1_{0EF44707-001E-4EDE-957D-E3FE170C748C}" xr6:coauthVersionLast="45" xr6:coauthVersionMax="47" xr10:uidLastSave="{00000000-0000-0000-0000-000000000000}"/>
  <bookViews>
    <workbookView xWindow="-28036" yWindow="-3415" windowWidth="28145" windowHeight="15219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НМЦД'!$A$1:$K$25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2" i="2" l="1"/>
  <c r="K11" i="2" s="1"/>
  <c r="F12" i="2" l="1"/>
  <c r="F11" i="2" s="1"/>
  <c r="E12" i="2"/>
  <c r="D12" i="2"/>
  <c r="I14" i="2"/>
  <c r="K14" i="2" s="1"/>
  <c r="D11" i="2" l="1"/>
  <c r="K19" i="2" l="1"/>
  <c r="G14" i="2"/>
  <c r="H14" i="2"/>
  <c r="K17" i="2" l="1"/>
  <c r="K16" i="2"/>
  <c r="E11" i="2"/>
  <c r="I11" i="2" s="1"/>
  <c r="I12" i="2" s="1"/>
</calcChain>
</file>

<file path=xl/sharedStrings.xml><?xml version="1.0" encoding="utf-8"?>
<sst xmlns="http://schemas.openxmlformats.org/spreadsheetml/2006/main" count="101" uniqueCount="34">
  <si>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</si>
  <si>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</si>
  <si>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</si>
  <si>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</si>
  <si>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</si>
  <si>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</si>
  <si>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</si>
  <si>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</si>
  <si>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</si>
  <si>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</si>
  <si>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</si>
  <si>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</si>
  <si>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</si>
  <si>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</si>
  <si>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</si>
  <si>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</si>
  <si>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</si>
  <si>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</si>
  <si>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</si>
  <si>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</si>
  <si>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</si>
  <si>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Заместитетль Генерельного директора по событийному маркетингу АНО "Кинопарк"</t>
  </si>
  <si>
    <t>С.Ф. Даргель</t>
  </si>
  <si>
    <t>Стоимость товаров, работ, услуг</t>
  </si>
  <si>
    <t>Количество товаров, работ, услуг</t>
  </si>
  <si>
    <t>Цена за единицу товара,  работы, услуги без учета налога на добавленную стоимость</t>
  </si>
  <si>
    <t>Цена за единицу товара,  работы, услуги с учетом налога на добавленную стоимость</t>
  </si>
  <si>
    <t>Способ определения поставщика (подрядчика, исполнителя) - Запрос предложений</t>
  </si>
  <si>
    <t>Расчет начальной (максимальной) цены договора
на оказание услуг по обеспечению медицинского сопровождения мероприятий Заказчика</t>
  </si>
  <si>
    <t xml:space="preserve">Дата составления таблицы "17" декабря 2025 г.                                                                                                            </t>
  </si>
  <si>
    <t>Дежурство выездной бригады скорой медицинской помощи</t>
  </si>
  <si>
    <t>услуга/час</t>
  </si>
  <si>
    <t>Максимальное значение цены договора составляет: 5 440 000 (Пять миллионов четыреста сорок тысяч) рублей 00 копеек, включая все налоги.</t>
  </si>
  <si>
    <t>Сумма цен единиц услуг составляет: 3 666 (Три тысячи шестьсот шестьдесят шесть) рублей 67 копеек, включая все налоги.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</si>
</sst>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65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/>
    <xf numFmtId="14" fontId="10" fillId="0" borderId="7" xfId="0" applyNumberFormat="1" applyFont="1" applyFill="1" applyBorder="1" applyAlignment="1">
      <alignment horizontal="center" vertical="center"/>
    </xf>
    <xf numFmtId="4" fontId="12" fillId="0" borderId="7" xfId="7" applyNumberFormat="1" applyFont="1" applyFill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6" fontId="10" fillId="0" borderId="0" xfId="6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27"/>
  <sheetViews>
    <sheetView tabSelected="1" view="pageBreakPreview" topLeftCell="A7" zoomScale="90" zoomScaleNormal="90" zoomScaleSheetLayoutView="90" workbookViewId="0">
      <selection activeCell="H19" sqref="H19"/>
    </sheetView>
  </sheetViews>
  <sheetFormatPr defaultColWidth="9.09765625" defaultRowHeight="18" x14ac:dyDescent="0.35"/>
  <cols>
    <col min="1" max="1" width="35.59765625" style="1" customWidth="1"/>
    <col min="2" max="2" width="40" style="26" customWidth="1"/>
    <col min="3" max="3" width="15.8984375" style="1" customWidth="1"/>
    <col min="4" max="4" width="22.3984375" style="1" customWidth="1"/>
    <col min="5" max="5" width="23" style="1" customWidth="1"/>
    <col min="6" max="7" width="22.3984375" style="1" customWidth="1"/>
    <col min="8" max="8" width="37.3984375" style="1" customWidth="1"/>
    <col min="9" max="9" width="20.3984375" style="14" customWidth="1"/>
    <col min="10" max="10" width="16.3984375" style="1" customWidth="1"/>
    <col min="11" max="11" width="22.09765625" style="1" customWidth="1"/>
    <col min="12" max="12" width="11.8984375" style="1" customWidth="1"/>
    <col min="13" max="16384" width="9.09765625" style="1"/>
  </cols>
  <sheetData>
    <row r="1" spans="1:11" ht="24.85" customHeight="1" x14ac:dyDescent="0.35">
      <c r="G1" s="41" t="s">
        <v>19</v>
      </c>
      <c r="H1" s="41"/>
      <c r="I1" s="41"/>
      <c r="J1" s="41"/>
      <c r="K1" s="41"/>
    </row>
    <row r="2" spans="1:11" ht="50.35" customHeight="1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5" hidden="1" customHeight="1" x14ac:dyDescent="0.3">
      <c r="A3" s="49"/>
      <c r="B3" s="49"/>
      <c r="C3" s="49"/>
      <c r="D3" s="49"/>
      <c r="E3" s="49"/>
      <c r="F3" s="49"/>
      <c r="G3" s="49"/>
      <c r="H3" s="49"/>
      <c r="I3" s="50"/>
      <c r="J3" s="49"/>
      <c r="K3" s="49"/>
    </row>
    <row r="4" spans="1:11" ht="25.5" customHeight="1" x14ac:dyDescent="0.3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21" customHeight="1" x14ac:dyDescent="0.35">
      <c r="G5" s="64" t="s">
        <v>27</v>
      </c>
      <c r="H5" s="64"/>
      <c r="I5" s="64"/>
      <c r="J5" s="64"/>
      <c r="K5" s="64"/>
    </row>
    <row r="6" spans="1:11" ht="37.5" customHeight="1" x14ac:dyDescent="0.3">
      <c r="A6" s="32" t="s">
        <v>7</v>
      </c>
      <c r="B6" s="32" t="s">
        <v>0</v>
      </c>
      <c r="C6" s="32" t="s">
        <v>1</v>
      </c>
      <c r="D6" s="57" t="s">
        <v>13</v>
      </c>
      <c r="E6" s="58"/>
      <c r="F6" s="59"/>
      <c r="G6" s="60" t="s">
        <v>9</v>
      </c>
      <c r="H6" s="61"/>
      <c r="I6" s="8" t="s">
        <v>13</v>
      </c>
      <c r="J6" s="32" t="s">
        <v>24</v>
      </c>
      <c r="K6" s="32" t="s">
        <v>23</v>
      </c>
    </row>
    <row r="7" spans="1:11" ht="15.85" customHeight="1" x14ac:dyDescent="0.3">
      <c r="A7" s="33"/>
      <c r="B7" s="33"/>
      <c r="C7" s="33"/>
      <c r="D7" s="51" t="s">
        <v>2</v>
      </c>
      <c r="E7" s="52"/>
      <c r="F7" s="53"/>
      <c r="G7" s="62"/>
      <c r="H7" s="63"/>
      <c r="I7" s="29" t="s">
        <v>4</v>
      </c>
      <c r="J7" s="33"/>
      <c r="K7" s="33"/>
    </row>
    <row r="8" spans="1:11" ht="32.35" customHeight="1" x14ac:dyDescent="0.3">
      <c r="A8" s="33"/>
      <c r="B8" s="33"/>
      <c r="C8" s="33"/>
      <c r="D8" s="54"/>
      <c r="E8" s="55"/>
      <c r="F8" s="56"/>
      <c r="G8" s="32" t="s">
        <v>3</v>
      </c>
      <c r="H8" s="32" t="s">
        <v>20</v>
      </c>
      <c r="I8" s="30"/>
      <c r="J8" s="33"/>
      <c r="K8" s="33"/>
    </row>
    <row r="9" spans="1:11" ht="24" customHeight="1" x14ac:dyDescent="0.3">
      <c r="A9" s="34"/>
      <c r="B9" s="34"/>
      <c r="C9" s="34"/>
      <c r="D9" s="16" t="s">
        <v>16</v>
      </c>
      <c r="E9" s="16" t="s">
        <v>17</v>
      </c>
      <c r="F9" s="16" t="s">
        <v>18</v>
      </c>
      <c r="G9" s="34"/>
      <c r="H9" s="34"/>
      <c r="I9" s="31"/>
      <c r="J9" s="34"/>
      <c r="K9" s="34"/>
    </row>
    <row r="10" spans="1:1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16">
        <v>9</v>
      </c>
      <c r="J10" s="16">
        <v>10</v>
      </c>
      <c r="K10" s="17">
        <v>11</v>
      </c>
    </row>
    <row r="11" spans="1:11" ht="75" customHeight="1" x14ac:dyDescent="0.3">
      <c r="A11" s="2" t="s">
        <v>25</v>
      </c>
      <c r="B11" s="43" t="s">
        <v>30</v>
      </c>
      <c r="C11" s="32" t="s">
        <v>31</v>
      </c>
      <c r="D11" s="3">
        <f>D14-D12</f>
        <v>3196.7200000000003</v>
      </c>
      <c r="E11" s="3">
        <f t="shared" ref="E11" si="0">E14-E12</f>
        <v>2786.89</v>
      </c>
      <c r="F11" s="3">
        <f>F14-F12</f>
        <v>3032.79</v>
      </c>
      <c r="G11" s="15" t="s">
        <v>11</v>
      </c>
      <c r="H11" s="15" t="s">
        <v>11</v>
      </c>
      <c r="I11" s="4">
        <f>ROUND((D11+E11+F11)/3,2)</f>
        <v>3005.47</v>
      </c>
      <c r="J11" s="18" t="s">
        <v>11</v>
      </c>
      <c r="K11" s="3">
        <f>K14-K12</f>
        <v>3005.4700000000003</v>
      </c>
    </row>
    <row r="12" spans="1:11" ht="75" customHeight="1" x14ac:dyDescent="0.3">
      <c r="A12" s="2" t="s">
        <v>8</v>
      </c>
      <c r="B12" s="44"/>
      <c r="C12" s="33"/>
      <c r="D12" s="24">
        <f>ROUND(D14*D13/(100%+D13),2)</f>
        <v>703.28</v>
      </c>
      <c r="E12" s="24">
        <f t="shared" ref="E12:F12" si="1">ROUND(E14*E13/(100%+E13),2)</f>
        <v>613.11</v>
      </c>
      <c r="F12" s="24">
        <f t="shared" si="1"/>
        <v>667.21</v>
      </c>
      <c r="G12" s="15" t="s">
        <v>11</v>
      </c>
      <c r="H12" s="15" t="s">
        <v>11</v>
      </c>
      <c r="I12" s="5">
        <f>I14-I11</f>
        <v>661.20000000000027</v>
      </c>
      <c r="J12" s="15" t="s">
        <v>11</v>
      </c>
      <c r="K12" s="24">
        <f>ROUND(K14*K13/(100%+K13),2)</f>
        <v>661.2</v>
      </c>
    </row>
    <row r="13" spans="1:11" ht="75" customHeight="1" x14ac:dyDescent="0.3">
      <c r="A13" s="2" t="s">
        <v>10</v>
      </c>
      <c r="B13" s="44"/>
      <c r="C13" s="33"/>
      <c r="D13" s="19">
        <v>0.22</v>
      </c>
      <c r="E13" s="19">
        <v>0.22</v>
      </c>
      <c r="F13" s="19">
        <v>0.22</v>
      </c>
      <c r="G13" s="15" t="s">
        <v>11</v>
      </c>
      <c r="H13" s="15" t="s">
        <v>11</v>
      </c>
      <c r="I13" s="15" t="s">
        <v>11</v>
      </c>
      <c r="J13" s="15" t="s">
        <v>11</v>
      </c>
      <c r="K13" s="19">
        <v>0.22</v>
      </c>
    </row>
    <row r="14" spans="1:11" ht="75" customHeight="1" x14ac:dyDescent="0.3">
      <c r="A14" s="2" t="s">
        <v>26</v>
      </c>
      <c r="B14" s="45"/>
      <c r="C14" s="34"/>
      <c r="D14" s="20">
        <v>3900</v>
      </c>
      <c r="E14" s="20">
        <v>3400</v>
      </c>
      <c r="F14" s="28">
        <v>3700</v>
      </c>
      <c r="G14" s="7">
        <f>_xlfn.STDEV.S(D14,E14,F14)/I14*100</f>
        <v>6.8634796107192173</v>
      </c>
      <c r="H14" s="25">
        <f>(MAX(D14:F14)*100/MIN(D14:F14))-100</f>
        <v>14.705882352941174</v>
      </c>
      <c r="I14" s="5">
        <f>ROUND((D14+E14+F14)/3,2)</f>
        <v>3666.67</v>
      </c>
      <c r="J14" s="18">
        <v>1</v>
      </c>
      <c r="K14" s="5">
        <f>ROUND(I14*D15*J14,2)</f>
        <v>3666.67</v>
      </c>
    </row>
    <row r="15" spans="1:11" x14ac:dyDescent="0.3">
      <c r="A15" s="2" t="s">
        <v>14</v>
      </c>
      <c r="B15" s="15"/>
      <c r="C15" s="15"/>
      <c r="D15" s="46">
        <v>1</v>
      </c>
      <c r="E15" s="47"/>
      <c r="F15" s="48"/>
      <c r="G15" s="15" t="s">
        <v>11</v>
      </c>
      <c r="H15" s="15" t="s">
        <v>11</v>
      </c>
      <c r="I15" s="15" t="s">
        <v>11</v>
      </c>
      <c r="J15" s="15" t="s">
        <v>11</v>
      </c>
      <c r="K15" s="15" t="s">
        <v>11</v>
      </c>
    </row>
    <row r="16" spans="1:11" s="21" customFormat="1" ht="167.35" customHeight="1" x14ac:dyDescent="0.3">
      <c r="A16" s="2" t="s">
        <v>12</v>
      </c>
      <c r="B16" s="15" t="s">
        <v>11</v>
      </c>
      <c r="C16" s="15" t="s">
        <v>11</v>
      </c>
      <c r="D16" s="15" t="s">
        <v>11</v>
      </c>
      <c r="E16" s="15" t="s">
        <v>11</v>
      </c>
      <c r="F16" s="15" t="s">
        <v>11</v>
      </c>
      <c r="G16" s="15" t="s">
        <v>11</v>
      </c>
      <c r="H16" s="15" t="s">
        <v>11</v>
      </c>
      <c r="I16" s="15" t="s">
        <v>11</v>
      </c>
      <c r="J16" s="15" t="s">
        <v>11</v>
      </c>
      <c r="K16" s="3">
        <f>K19-K17</f>
        <v>3005.4700000000003</v>
      </c>
    </row>
    <row r="17" spans="1:12" s="21" customFormat="1" ht="66" customHeight="1" x14ac:dyDescent="0.3">
      <c r="A17" s="2" t="s">
        <v>8</v>
      </c>
      <c r="B17" s="15" t="s">
        <v>11</v>
      </c>
      <c r="C17" s="15" t="s">
        <v>11</v>
      </c>
      <c r="D17" s="15" t="s">
        <v>11</v>
      </c>
      <c r="E17" s="15" t="s">
        <v>11</v>
      </c>
      <c r="F17" s="15" t="s">
        <v>11</v>
      </c>
      <c r="G17" s="15" t="s">
        <v>11</v>
      </c>
      <c r="H17" s="15" t="s">
        <v>11</v>
      </c>
      <c r="I17" s="15" t="s">
        <v>11</v>
      </c>
      <c r="J17" s="15" t="s">
        <v>11</v>
      </c>
      <c r="K17" s="24">
        <f>ROUND(K19*K18/(100%+K18),2)</f>
        <v>661.2</v>
      </c>
    </row>
    <row r="18" spans="1:12" s="21" customFormat="1" ht="50.35" customHeight="1" x14ac:dyDescent="0.3">
      <c r="A18" s="2" t="s">
        <v>10</v>
      </c>
      <c r="B18" s="15" t="s">
        <v>11</v>
      </c>
      <c r="C18" s="15" t="s">
        <v>11</v>
      </c>
      <c r="D18" s="6" t="s">
        <v>11</v>
      </c>
      <c r="E18" s="6" t="s">
        <v>11</v>
      </c>
      <c r="F18" s="6" t="s">
        <v>11</v>
      </c>
      <c r="G18" s="15" t="s">
        <v>11</v>
      </c>
      <c r="H18" s="15" t="s">
        <v>11</v>
      </c>
      <c r="I18" s="15" t="s">
        <v>11</v>
      </c>
      <c r="J18" s="15" t="s">
        <v>11</v>
      </c>
      <c r="K18" s="19">
        <v>0.22</v>
      </c>
    </row>
    <row r="19" spans="1:12" s="21" customFormat="1" ht="155.35" customHeight="1" x14ac:dyDescent="0.3">
      <c r="A19" s="2" t="s">
        <v>15</v>
      </c>
      <c r="B19" s="15" t="s">
        <v>11</v>
      </c>
      <c r="C19" s="15" t="s">
        <v>11</v>
      </c>
      <c r="D19" s="15" t="s">
        <v>11</v>
      </c>
      <c r="E19" s="15" t="s">
        <v>11</v>
      </c>
      <c r="F19" s="15" t="s">
        <v>11</v>
      </c>
      <c r="G19" s="15" t="s">
        <v>11</v>
      </c>
      <c r="H19" s="15" t="s">
        <v>11</v>
      </c>
      <c r="I19" s="15" t="s">
        <v>11</v>
      </c>
      <c r="J19" s="15" t="s">
        <v>11</v>
      </c>
      <c r="K19" s="3">
        <f>SUMIF(A11:A21,"Цена за единицу товара,  работы, услуги с учетом налога на добавленную стоимость",K11:K21)</f>
        <v>3666.67</v>
      </c>
    </row>
    <row r="20" spans="1:12" ht="30" customHeight="1" x14ac:dyDescent="0.3">
      <c r="A20" s="22" t="s">
        <v>5</v>
      </c>
      <c r="B20" s="8" t="s">
        <v>11</v>
      </c>
      <c r="C20" s="8" t="s">
        <v>11</v>
      </c>
      <c r="D20" s="27">
        <v>46008</v>
      </c>
      <c r="E20" s="27">
        <v>46008</v>
      </c>
      <c r="F20" s="27">
        <v>46008</v>
      </c>
      <c r="G20" s="15" t="s">
        <v>11</v>
      </c>
      <c r="H20" s="15" t="s">
        <v>11</v>
      </c>
      <c r="I20" s="4" t="s">
        <v>11</v>
      </c>
      <c r="J20" s="23" t="s">
        <v>11</v>
      </c>
      <c r="K20" s="15" t="s">
        <v>11</v>
      </c>
    </row>
    <row r="21" spans="1:12" ht="33" customHeight="1" x14ac:dyDescent="0.3">
      <c r="A21" s="22" t="s">
        <v>6</v>
      </c>
      <c r="B21" s="15" t="s">
        <v>11</v>
      </c>
      <c r="C21" s="15" t="s">
        <v>11</v>
      </c>
      <c r="D21" s="27">
        <v>46112</v>
      </c>
      <c r="E21" s="27">
        <v>46387</v>
      </c>
      <c r="F21" s="27">
        <v>46053</v>
      </c>
      <c r="G21" s="15" t="s">
        <v>11</v>
      </c>
      <c r="H21" s="15" t="s">
        <v>11</v>
      </c>
      <c r="I21" s="15" t="s">
        <v>11</v>
      </c>
      <c r="J21" s="15" t="s">
        <v>11</v>
      </c>
      <c r="K21" s="15" t="s">
        <v>11</v>
      </c>
    </row>
    <row r="22" spans="1:12" ht="31.5" customHeight="1" x14ac:dyDescent="0.3">
      <c r="A22" s="39" t="s">
        <v>32</v>
      </c>
      <c r="B22" s="39"/>
      <c r="C22" s="39"/>
      <c r="D22" s="39"/>
      <c r="E22" s="39"/>
      <c r="F22" s="39"/>
      <c r="G22" s="39"/>
      <c r="H22" s="39"/>
      <c r="I22" s="39"/>
      <c r="J22" s="39"/>
      <c r="K22" s="40"/>
    </row>
    <row r="23" spans="1:12" ht="31.5" customHeight="1" x14ac:dyDescent="0.3">
      <c r="A23" s="36" t="s">
        <v>33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</row>
    <row r="24" spans="1:12" ht="24.85" customHeight="1" x14ac:dyDescent="0.35">
      <c r="A24" s="36" t="s">
        <v>21</v>
      </c>
      <c r="B24" s="36"/>
      <c r="C24" s="36"/>
      <c r="D24" s="36"/>
      <c r="E24" s="36"/>
      <c r="F24" s="36"/>
      <c r="G24" s="36"/>
      <c r="H24" s="37"/>
      <c r="I24" s="37"/>
      <c r="J24" s="38" t="s">
        <v>22</v>
      </c>
      <c r="K24" s="38"/>
      <c r="L24" s="9"/>
    </row>
    <row r="25" spans="1:12" ht="27.85" customHeight="1" x14ac:dyDescent="0.35">
      <c r="A25" s="35" t="s">
        <v>29</v>
      </c>
      <c r="B25" s="35"/>
      <c r="C25" s="35"/>
      <c r="D25" s="35"/>
      <c r="E25" s="35"/>
      <c r="F25" s="35"/>
      <c r="G25" s="35"/>
      <c r="H25" s="10"/>
      <c r="I25" s="10"/>
      <c r="J25" s="11"/>
      <c r="K25" s="11"/>
    </row>
    <row r="27" spans="1:12" x14ac:dyDescent="0.35">
      <c r="A27" s="12"/>
      <c r="D27" s="13"/>
    </row>
  </sheetData>
  <mergeCells count="25"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  <mergeCell ref="A25:G25"/>
    <mergeCell ref="A24:G24"/>
    <mergeCell ref="H24:I24"/>
    <mergeCell ref="J24:K24"/>
    <mergeCell ref="C11:C14"/>
    <mergeCell ref="A22:K22"/>
    <mergeCell ref="A23:K23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 Головастов</cp:lastModifiedBy>
  <cp:lastPrinted>2023-08-25T13:56:54Z</cp:lastPrinted>
  <dcterms:created xsi:type="dcterms:W3CDTF">2015-08-07T14:00:00Z</dcterms:created>
  <dcterms:modified xsi:type="dcterms:W3CDTF">2025-12-23T15:42:28Z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